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DieseArbeitsmappe"/>
  <mc:AlternateContent xmlns:mc="http://schemas.openxmlformats.org/markup-compatibility/2006">
    <mc:Choice Requires="x15">
      <x15ac:absPath xmlns:x15ac="http://schemas.microsoft.com/office/spreadsheetml/2010/11/ac" url="G:\Ing-Buero\Excel\Folierung\"/>
    </mc:Choice>
  </mc:AlternateContent>
  <xr:revisionPtr revIDLastSave="0" documentId="13_ncr:1_{E09AD79F-2D39-4B06-976A-A5043F396911}" xr6:coauthVersionLast="47" xr6:coauthVersionMax="47" xr10:uidLastSave="{00000000-0000-0000-0000-000000000000}"/>
  <bookViews>
    <workbookView xWindow="4350" yWindow="75" windowWidth="22770" windowHeight="19365" xr2:uid="{00000000-000D-0000-FFFF-FFFF00000000}"/>
  </bookViews>
  <sheets>
    <sheet name="Folierung Pkw" sheetId="3" r:id="rId1"/>
    <sheet name="Folienpreise" sheetId="5" r:id="rId2"/>
  </sheets>
  <definedNames>
    <definedName name="Anzahl">'Folierung Pkw'!$R$21:$R$26</definedName>
    <definedName name="Auswahl">'Folierung Pkw'!$R$6:$R$16</definedName>
    <definedName name="Fläche">'Folierung Pkw'!$S$18:$S$20</definedName>
    <definedName name="leichtschwer">'Folierung Pkw'!$R$18:$R$20</definedName>
    <definedName name="stufe">'Folierung Pkw'!$R$18:$R$19</definedName>
    <definedName name="Teile">'Folierung Pkw'!$R$6:$R$14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4" i="3" l="1"/>
  <c r="O9" i="3"/>
  <c r="F10" i="3"/>
  <c r="P8" i="3"/>
  <c r="G37" i="3"/>
  <c r="G33" i="3"/>
  <c r="G30" i="3"/>
  <c r="G40" i="3" l="1"/>
  <c r="E18" i="3"/>
  <c r="E19" i="3"/>
  <c r="E20" i="3"/>
  <c r="E21" i="3"/>
  <c r="E22" i="3"/>
  <c r="E23" i="3"/>
  <c r="E24" i="3"/>
  <c r="E25" i="3"/>
  <c r="E17" i="3"/>
  <c r="G18" i="3"/>
  <c r="G19" i="3"/>
  <c r="G20" i="3"/>
  <c r="G21" i="3"/>
  <c r="G22" i="3"/>
  <c r="G23" i="3"/>
  <c r="G24" i="3"/>
  <c r="G25" i="3"/>
  <c r="G17" i="3"/>
  <c r="O15" i="3"/>
  <c r="O18" i="3" s="1"/>
  <c r="M18" i="3" l="1"/>
  <c r="L18" i="3"/>
  <c r="O12" i="3"/>
  <c r="O10" i="3"/>
  <c r="G26" i="3" l="1"/>
  <c r="O22" i="3"/>
  <c r="O21" i="3"/>
  <c r="O11" i="3"/>
  <c r="O8" i="3"/>
  <c r="O7" i="3"/>
  <c r="P10" i="3" l="1"/>
  <c r="P15" i="3"/>
  <c r="F24" i="3"/>
  <c r="F19" i="3"/>
  <c r="F20" i="3"/>
  <c r="P12" i="3"/>
  <c r="F21" i="3"/>
  <c r="F22" i="3"/>
  <c r="F18" i="3"/>
  <c r="F17" i="3"/>
  <c r="P22" i="3"/>
  <c r="F25" i="3"/>
  <c r="P11" i="3"/>
  <c r="P9" i="3"/>
  <c r="P7" i="3"/>
  <c r="P14" i="3"/>
  <c r="P21" i="3"/>
  <c r="O13" i="3"/>
  <c r="F23" i="3" s="1"/>
  <c r="F26" i="3" l="1"/>
  <c r="G43" i="3" s="1"/>
  <c r="G44" i="3" s="1"/>
  <c r="G45" i="3" s="1"/>
  <c r="L19" i="3"/>
  <c r="P13" i="3"/>
  <c r="P1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Windows-Benutzer</author>
  </authors>
  <commentList>
    <comment ref="B5" authorId="0" shapeId="0" xr:uid="{00000000-0006-0000-0100-000001000000}">
      <text>
        <r>
          <rPr>
            <b/>
            <sz val="9"/>
            <color indexed="81"/>
            <rFont val="Segoe UI"/>
            <charset val="1"/>
          </rPr>
          <t>3M Scotchprint Car Wrap Folie Serie 1080 ist eine gegossene Farbfolie mit permanentem Klebstoff.
Der Folienfilm ist mehrschichtig aufgebaut. Der Klebstoff ist zur Abdeckung besonders kontrastreicher Untergründe grau eingefärbt und weitgehend gegen Benzine beständig.
3M Scotchprint Wrap Folie Serie 1080 ist speziell für Fahrzeug-vollverklebungen entwickelt worden. Die Folie ist mit dem Comply Klebstoffsystem ausgestattet. Die kleinen Luftkanäle im Klebstoff ermöglichen schnelles, blasenfreies, laiensicheres Verkleben und sind von der Folienoberfläche her unsichtbar.</t>
        </r>
      </text>
    </comment>
    <comment ref="C5" authorId="0" shapeId="0" xr:uid="{00000000-0006-0000-0100-000002000000}">
      <text>
        <r>
          <rPr>
            <b/>
            <sz val="9"/>
            <color indexed="81"/>
            <rFont val="Segoe UI"/>
            <charset val="1"/>
          </rPr>
          <t xml:space="preserve">3M Wrap Folie Serie 1380 ist eine gegossene, mehrschichtig aufgebaute, vollpigmentierte Folie, die speziell für die Fahrzeugvollverklebung entwickelt wurde.
Das Besondere an dieser neuen Folie ist ihre hervorragende 3D-Verformbarkeit. Ohne sie einschneiden zu müssen, können Sie sie auch in schwierigen Bereichen des Fahrzeugs, wie beispielsweise tiefen Sicken, verkleben. </t>
        </r>
      </text>
    </comment>
    <comment ref="B6" authorId="0" shapeId="0" xr:uid="{00000000-0006-0000-0100-000003000000}">
      <text>
        <r>
          <rPr>
            <b/>
            <sz val="9"/>
            <color indexed="81"/>
            <rFont val="Segoe UI"/>
            <charset val="1"/>
          </rPr>
          <t>Gebürstete Metall- und Carbon-Optik 37,50 €</t>
        </r>
      </text>
    </comment>
    <comment ref="B8" authorId="0" shapeId="0" xr:uid="{00000000-0006-0000-0100-000004000000}">
      <text>
        <r>
          <rPr>
            <b/>
            <sz val="9"/>
            <color indexed="81"/>
            <rFont val="Segoe UI"/>
            <charset val="1"/>
          </rPr>
          <t xml:space="preserve">Avery® Supreme Wrapping Folie ist eine erstklassige, gegossene Premium-Vinylfolie für Fahrzeugbeschriftungen, bei denen es besonders auf makelloses Aussehen und kostengünstige Verklebung ankommt. Der spezielle Klebstoff mit Easy Apply Technologie RS? sorgt für eine einfache Verklebung, d. h. schnelleres Arbeiten und ein blasenfreies Resultat, und lässt sich auch nach langer Nutzungszeit noch gut ablösen. </t>
        </r>
      </text>
    </comment>
    <comment ref="B9" authorId="0" shapeId="0" xr:uid="{00000000-0006-0000-0100-000005000000}">
      <text>
        <r>
          <rPr>
            <b/>
            <sz val="9"/>
            <color indexed="81"/>
            <rFont val="Segoe UI"/>
            <charset val="1"/>
          </rPr>
          <t>Gebürstete Metall- und Carbon-Optik 40,23 €</t>
        </r>
      </text>
    </comment>
    <comment ref="B10" authorId="0" shapeId="0" xr:uid="{00000000-0006-0000-0100-000006000000}">
      <text>
        <r>
          <rPr>
            <b/>
            <sz val="9"/>
            <color indexed="81"/>
            <rFont val="Segoe UI"/>
            <charset val="1"/>
          </rPr>
          <t xml:space="preserve">Die ORACAL 970 Premium Wrapping Cast ist eine mehrschichtig gegossene PVC-Folie mit ausgezeichneter Dimensionsstabilität und optimalen Verarbeitungseigenschaften.
Die Oberfläche ist hochglänzend. Verschiedene Farbausführungen sind aber auch in matt erhältlich.
Die Folie hat eine ausgezeichnete Glanzhaltung, auch bei mechanischer Beanspruchung. 
    Gegossene Hochleistungsfolie
    Folienstärke - 110µ
    Haltbarkeit - schwarz/weiß: 10 Jahre, farbig/transparent: 8 Jahre, metallic: 6 Jahre
    Formbeständigkeit - verklebt auf Stahl max. 0,1 mm Schrumpfverhalten.
    Kleber - solvent polyacrylat transparent
</t>
        </r>
      </text>
    </comment>
    <comment ref="D11" authorId="0" shapeId="0" xr:uid="{00000000-0006-0000-0100-000007000000}">
      <text>
        <r>
          <rPr>
            <b/>
            <sz val="9"/>
            <color indexed="81"/>
            <rFont val="Segoe UI"/>
            <family val="2"/>
          </rPr>
          <t>Steinschlagschutzfolie feste Breite 1,4 m oder 1,52 m und 150 µm oder 200µm</t>
        </r>
      </text>
    </comment>
    <comment ref="B12" authorId="0" shapeId="0" xr:uid="{00000000-0006-0000-0100-000008000000}">
      <text>
        <r>
          <rPr>
            <b/>
            <sz val="9"/>
            <color indexed="81"/>
            <rFont val="Segoe UI"/>
            <family val="2"/>
          </rPr>
          <t>Glanz- und Mattfolien</t>
        </r>
      </text>
    </comment>
    <comment ref="B14" authorId="0" shapeId="0" xr:uid="{00000000-0006-0000-0100-000009000000}">
      <text>
        <r>
          <rPr>
            <b/>
            <sz val="9"/>
            <color indexed="81"/>
            <rFont val="Segoe UI"/>
            <family val="2"/>
          </rPr>
          <t>Die KPMF Car Wrapping Folie ist eine polymere, kalandrierte PVC-Folie.
Rückstandsfreies Entfernbarkeit der Folie ist bis zu 3 Jahren möglich.
Die Produktpalette verfügt über 16 glänzende und 6 matte Standardfarben.
Anwendungsbereich - für Fahrzeugvollverklebungen
Kleber - semi-permanenter lösemittelbasierender Acrylatkleber
Abdeckung - 120 g/m²; einseitig beschichtetes PE-Papier
Materialstärke - 100 µ
Haltbarkeit - schwarz/weiß: 7 Jahre; farbig: 5 Jahre</t>
        </r>
      </text>
    </comment>
    <comment ref="D14" authorId="0" shapeId="0" xr:uid="{00000000-0006-0000-0100-00000A000000}">
      <text>
        <r>
          <rPr>
            <b/>
            <sz val="9"/>
            <color indexed="81"/>
            <rFont val="Segoe UI"/>
            <family val="2"/>
          </rPr>
          <t xml:space="preserve">Laminat
</t>
        </r>
      </text>
    </comment>
    <comment ref="B15" authorId="0" shapeId="0" xr:uid="{00000000-0006-0000-0100-00000B000000}">
      <text>
        <r>
          <rPr>
            <b/>
            <sz val="9"/>
            <color indexed="81"/>
            <rFont val="Segoe UI"/>
            <family val="2"/>
          </rPr>
          <t xml:space="preserve">Carbonfolie 43,06 €
</t>
        </r>
      </text>
    </comment>
    <comment ref="B16" authorId="0" shapeId="0" xr:uid="{00000000-0006-0000-0100-00000C000000}">
      <text>
        <r>
          <rPr>
            <b/>
            <sz val="9"/>
            <color indexed="81"/>
            <rFont val="Segoe UI"/>
            <family val="2"/>
          </rPr>
          <t xml:space="preserve">
Produkteigenschaften: Robuste, repositionierbare Klebeschicht mit geringer Anfangshaftung
Folienstärke: 100µ
Oberfläche: Matt
Rollenlänge: 22,85 lfd.Meter
Rollenbreite: 1,52 Meter
Haltbarkeit: 3 - 5 Jahre
Material: polymere PVC-Folie, cadmiumfrei
</t>
        </r>
      </text>
    </comment>
    <comment ref="B19" authorId="0" shapeId="0" xr:uid="{00000000-0006-0000-0100-00000D000000}">
      <text>
        <r>
          <rPr>
            <b/>
            <sz val="9"/>
            <color indexed="81"/>
            <rFont val="Segoe UI"/>
            <family val="2"/>
          </rPr>
          <t>Havanna Black und Carbon Fibre Black 32,84 € und 39,41 €</t>
        </r>
      </text>
    </comment>
    <comment ref="C21" authorId="0" shapeId="0" xr:uid="{00000000-0006-0000-0100-00000E000000}">
      <text>
        <r>
          <rPr>
            <b/>
            <sz val="9"/>
            <color indexed="81"/>
            <rFont val="Segoe UI"/>
            <family val="2"/>
          </rPr>
          <t xml:space="preserve">
TuningFilm 700 BF Sublime ist eine Serie mit 15 matten und 15 glänzenden Farbfolien, entwickelt für die teilweise oder vollständige Verklebung von Fahrzeugen und Booten (oberhalb der Wasserlinie). Aufgrund der "MACtac Bubble-Free Verklebetechnik" kann Mactac TuningFilm schnell und unkompliziert verklebt werden, ohne jede Blasenbildung.
Diese äußerst hochwertige Folie von MACtac wurde für besonders anspruchsvolle Beschriftungen entwickelt, bei denen eine Haltbarkeit von 5-8 Jahre im Außeneinsatz gefordert wird. Die Folie ist sehr flexibel und bietet deshalb eine ideale Anpassungsfähigkeit an einfache Konturen des Verklebeuntergrundes.
    Obermaterial: PVC polymere PVC-Folie, cadmiumfrei
    Bubble-Free Klebstofftechnologie
    Folienstärke: 85µ
    Kleber: Repositionierbarer, klarer Hochleistungs-Acrylklebstoff auf Lösemittelbasis
    Abdeckpapier: Sehr stabiles, weißes, PE-beschichtetes Kraftpapier, 145g/m², mikro-strukturiert.
</t>
        </r>
      </text>
    </comment>
    <comment ref="C22" authorId="0" shapeId="0" xr:uid="{00000000-0006-0000-0100-00000F000000}">
      <text>
        <r>
          <rPr>
            <b/>
            <sz val="9"/>
            <color indexed="81"/>
            <rFont val="Segoe UI"/>
            <family val="2"/>
          </rPr>
          <t>25 m Rolle</t>
        </r>
      </text>
    </comment>
    <comment ref="D22" authorId="0" shapeId="0" xr:uid="{00000000-0006-0000-0100-000010000000}">
      <text>
        <r>
          <rPr>
            <b/>
            <sz val="9"/>
            <color indexed="81"/>
            <rFont val="Segoe UI"/>
            <family val="2"/>
          </rPr>
          <t>25 m Rolle</t>
        </r>
      </text>
    </comment>
  </commentList>
</comments>
</file>

<file path=xl/sharedStrings.xml><?xml version="1.0" encoding="utf-8"?>
<sst xmlns="http://schemas.openxmlformats.org/spreadsheetml/2006/main" count="156" uniqueCount="108">
  <si>
    <t>Berechnung der Folierungskosten für PKW</t>
  </si>
  <si>
    <t>je m²</t>
  </si>
  <si>
    <t>je lfd. m</t>
  </si>
  <si>
    <t>Folienbreite</t>
  </si>
  <si>
    <t>Netto</t>
  </si>
  <si>
    <t>Fahrzeuglänge</t>
  </si>
  <si>
    <t>Folienpreis</t>
  </si>
  <si>
    <t>Stundensatz</t>
  </si>
  <si>
    <t>Dach</t>
  </si>
  <si>
    <t>davon:</t>
  </si>
  <si>
    <t>Motorhaube</t>
  </si>
  <si>
    <t>Stoßfänger</t>
  </si>
  <si>
    <t>von</t>
  </si>
  <si>
    <t>bis</t>
  </si>
  <si>
    <t>m</t>
  </si>
  <si>
    <t>Heckklappe</t>
  </si>
  <si>
    <t>Reservebestellung</t>
  </si>
  <si>
    <t>Menge</t>
  </si>
  <si>
    <t>Material</t>
  </si>
  <si>
    <t>Kosten</t>
  </si>
  <si>
    <t>Seite</t>
  </si>
  <si>
    <t>Tür allein</t>
  </si>
  <si>
    <t>Kotflügel allein</t>
  </si>
  <si>
    <t>Eingabefeld</t>
  </si>
  <si>
    <t>Kotflügel</t>
  </si>
  <si>
    <t>Tür</t>
  </si>
  <si>
    <t>Ergebnisfeld</t>
  </si>
  <si>
    <t>Nebenrechnungen:</t>
  </si>
  <si>
    <t>schwer</t>
  </si>
  <si>
    <t>leicht</t>
  </si>
  <si>
    <t>Zeitaufwand</t>
  </si>
  <si>
    <t>Einzelberechnung</t>
  </si>
  <si>
    <t>Summe lfd. m</t>
  </si>
  <si>
    <t>Aufgerundet</t>
  </si>
  <si>
    <t>lfd. m</t>
  </si>
  <si>
    <t>Preis</t>
  </si>
  <si>
    <t>leicht/</t>
  </si>
  <si>
    <t>groß/</t>
  </si>
  <si>
    <t>klein</t>
  </si>
  <si>
    <t>Summe:</t>
  </si>
  <si>
    <t>Anzahl</t>
  </si>
  <si>
    <t>groß</t>
  </si>
  <si>
    <t>Arbeits</t>
  </si>
  <si>
    <t>Gesamtsumme</t>
  </si>
  <si>
    <t>Kosten Folierung</t>
  </si>
  <si>
    <t>netto</t>
  </si>
  <si>
    <t>MwSt</t>
  </si>
  <si>
    <t>brutto</t>
  </si>
  <si>
    <t>Fahrzeugbereich</t>
  </si>
  <si>
    <t>Bauteil</t>
  </si>
  <si>
    <t>Stoßfänger v (h=0,76m)</t>
  </si>
  <si>
    <t>Stoßfänger h (h=0,76m)</t>
  </si>
  <si>
    <t>Seite links</t>
  </si>
  <si>
    <t>Seite rechts</t>
  </si>
  <si>
    <t>Berechnung zu:</t>
  </si>
  <si>
    <t>Vorarbeiten:</t>
  </si>
  <si>
    <t>Fahrzeugreinigung (Maschinenwäsche)</t>
  </si>
  <si>
    <t>Nacharbeiten:</t>
  </si>
  <si>
    <t>Kantenversiegelung</t>
  </si>
  <si>
    <t>Summe Vor-/Nacharbeiten:</t>
  </si>
  <si>
    <t>Demontagearbeiten:</t>
  </si>
  <si>
    <t>Teildemontagen</t>
  </si>
  <si>
    <t>Seitenwand hinten</t>
  </si>
  <si>
    <t>Folienpreise</t>
  </si>
  <si>
    <t>aus dem Onlineshop von Folienlager.de</t>
  </si>
  <si>
    <t>in 12-2017</t>
  </si>
  <si>
    <t>Hersteller</t>
  </si>
  <si>
    <t>3M 1080</t>
  </si>
  <si>
    <t>Preis [m²]</t>
  </si>
  <si>
    <t>3M 1380</t>
  </si>
  <si>
    <t>20,55 - 23,84</t>
  </si>
  <si>
    <t>Avery Dennison</t>
  </si>
  <si>
    <t>Surpreme Wrapping</t>
  </si>
  <si>
    <t>21,22-40,23</t>
  </si>
  <si>
    <t>19,50-37,50</t>
  </si>
  <si>
    <t>Colour Flow</t>
  </si>
  <si>
    <t>Flow Gloss</t>
  </si>
  <si>
    <t>Giovanna Edition</t>
  </si>
  <si>
    <t>Oracal</t>
  </si>
  <si>
    <t>Oraguard</t>
  </si>
  <si>
    <t>10,18-15,56</t>
  </si>
  <si>
    <t>18,27-54,13</t>
  </si>
  <si>
    <t>KPMF</t>
  </si>
  <si>
    <t>K87/88/98000 Series</t>
  </si>
  <si>
    <t>K75000 Series</t>
  </si>
  <si>
    <t>K71000 Series</t>
  </si>
  <si>
    <t>18,80-19,29 (43,06)</t>
  </si>
  <si>
    <t>Preis [lfd-m]</t>
  </si>
  <si>
    <t>31,65-33,83</t>
  </si>
  <si>
    <t>Sott</t>
  </si>
  <si>
    <t>30,22-31,53</t>
  </si>
  <si>
    <t>iSee2</t>
  </si>
  <si>
    <t>17,08-39,41</t>
  </si>
  <si>
    <t>MactacTiningFilm</t>
  </si>
  <si>
    <t>FlexChrome Series</t>
  </si>
  <si>
    <t>700 BF</t>
  </si>
  <si>
    <t>800 BF</t>
  </si>
  <si>
    <t>480,26-519,85</t>
  </si>
  <si>
    <t>Manuell Nachreinigen</t>
  </si>
  <si>
    <t>Scotchgard Paint Protection</t>
  </si>
  <si>
    <t>58 - 64,15</t>
  </si>
  <si>
    <t>37-40,50</t>
  </si>
  <si>
    <t>33-40,50</t>
  </si>
  <si>
    <t>3M Edge Sealer 3950 (236 ml)</t>
  </si>
  <si>
    <t>Preis [ltr.]</t>
  </si>
  <si>
    <t>Preis [236ml]</t>
  </si>
  <si>
    <t>Alle Preise netto</t>
  </si>
  <si>
    <t>Folierungskosten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</si>
</sst>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m&quot;"/>
    <numFmt numFmtId="165" formatCode="0.0\ &quot;Std.&quot;"/>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9"/>
      <color indexed="81"/>
      <name val="Segoe UI"/>
      <charset val="1"/>
    </font>
    <font>
      <b/>
      <sz val="9"/>
      <color indexed="81"/>
      <name val="Segoe UI"/>
      <family val="2"/>
    </font>
    <font>
      <b/>
      <sz val="11"/>
      <color rgb="FFFF0000"/>
      <name val="Calibri"/>
      <family val="2"/>
      <scheme val="minor"/>
    </font>
  </fonts>
  <fills count="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2" fontId="0" fillId="0" borderId="0" xfId="0" applyNumberFormat="1"/>
    <xf numFmtId="44" fontId="0" fillId="0" borderId="0" xfId="1" applyFont="1"/>
    <xf numFmtId="0" fontId="2" fillId="0" borderId="0" xfId="0" applyFont="1"/>
    <xf numFmtId="0" fontId="0" fillId="0" borderId="0" xfId="0" applyAlignment="1">
      <alignment horizontal="right"/>
    </xf>
    <xf numFmtId="0" fontId="0" fillId="0" borderId="0" xfId="0" applyAlignment="1">
      <alignment horizontal="center"/>
    </xf>
    <xf numFmtId="44" fontId="0" fillId="0" borderId="0" xfId="0" applyNumberFormat="1"/>
    <xf numFmtId="44" fontId="0" fillId="2" borderId="0" xfId="1" applyFont="1" applyFill="1"/>
    <xf numFmtId="0" fontId="0" fillId="2" borderId="1" xfId="0" applyFill="1" applyBorder="1"/>
    <xf numFmtId="44" fontId="0" fillId="3" borderId="0" xfId="0" applyNumberFormat="1" applyFill="1"/>
    <xf numFmtId="0" fontId="4" fillId="0" borderId="0" xfId="0" applyFont="1"/>
    <xf numFmtId="0" fontId="0" fillId="3" borderId="1" xfId="0" applyFill="1" applyBorder="1"/>
    <xf numFmtId="165" fontId="0" fillId="4" borderId="0" xfId="0" applyNumberFormat="1" applyFill="1"/>
    <xf numFmtId="2" fontId="0" fillId="4" borderId="0" xfId="0" applyNumberFormat="1" applyFill="1"/>
    <xf numFmtId="164" fontId="0" fillId="0" borderId="0" xfId="0" applyNumberFormat="1"/>
    <xf numFmtId="0" fontId="0" fillId="0" borderId="2" xfId="0" applyBorder="1"/>
    <xf numFmtId="0" fontId="3" fillId="0" borderId="0" xfId="0" applyFont="1"/>
    <xf numFmtId="165" fontId="3" fillId="0" borderId="0" xfId="0" applyNumberFormat="1" applyFont="1"/>
    <xf numFmtId="165" fontId="3" fillId="0" borderId="2" xfId="0" applyNumberFormat="1" applyFont="1" applyBorder="1"/>
    <xf numFmtId="0" fontId="3" fillId="0" borderId="2" xfId="0" applyFont="1" applyBorder="1"/>
    <xf numFmtId="9" fontId="0" fillId="0" borderId="0" xfId="0" applyNumberFormat="1"/>
    <xf numFmtId="44" fontId="0" fillId="3" borderId="0" xfId="1" applyFont="1" applyFill="1"/>
    <xf numFmtId="0" fontId="3" fillId="0" borderId="0" xfId="0" applyFont="1" applyAlignment="1">
      <alignment horizontal="center"/>
    </xf>
    <xf numFmtId="0" fontId="0" fillId="0" borderId="3" xfId="0" applyBorder="1"/>
    <xf numFmtId="0" fontId="0" fillId="0" borderId="4" xfId="0" applyBorder="1"/>
    <xf numFmtId="0" fontId="0" fillId="0" borderId="5" xfId="0" applyBorder="1"/>
    <xf numFmtId="165" fontId="0" fillId="2" borderId="0" xfId="0" applyNumberFormat="1" applyFill="1"/>
    <xf numFmtId="0" fontId="0" fillId="2" borderId="0" xfId="0" applyFill="1"/>
    <xf numFmtId="0" fontId="0" fillId="2" borderId="2" xfId="0" applyFill="1" applyBorder="1"/>
    <xf numFmtId="1" fontId="0" fillId="2" borderId="0" xfId="0" applyNumberFormat="1" applyFill="1"/>
    <xf numFmtId="1" fontId="0" fillId="2" borderId="2" xfId="0" applyNumberFormat="1" applyFill="1" applyBorder="1"/>
    <xf numFmtId="164" fontId="0" fillId="3" borderId="0" xfId="0" applyNumberFormat="1" applyFill="1"/>
    <xf numFmtId="164" fontId="0" fillId="3" borderId="2" xfId="0" applyNumberFormat="1" applyFill="1" applyBorder="1"/>
    <xf numFmtId="44" fontId="0" fillId="3" borderId="2" xfId="0" applyNumberFormat="1" applyFill="1" applyBorder="1"/>
    <xf numFmtId="0" fontId="2" fillId="0" borderId="6" xfId="0" applyFont="1" applyBorder="1"/>
    <xf numFmtId="0" fontId="0" fillId="0" borderId="7" xfId="0" applyBorder="1"/>
    <xf numFmtId="0" fontId="0" fillId="0" borderId="8" xfId="0" applyBorder="1"/>
    <xf numFmtId="0" fontId="2" fillId="0" borderId="9" xfId="0" applyFont="1" applyBorder="1"/>
    <xf numFmtId="0" fontId="0" fillId="0" borderId="10" xfId="0" applyBorder="1"/>
    <xf numFmtId="0" fontId="0" fillId="0" borderId="11" xfId="0" applyBorder="1"/>
    <xf numFmtId="0" fontId="0" fillId="0" borderId="12" xfId="0" applyBorder="1"/>
    <xf numFmtId="0" fontId="2" fillId="0" borderId="10" xfId="0" applyFont="1" applyBorder="1"/>
    <xf numFmtId="0" fontId="7" fillId="0" borderId="0" xfId="0" applyFont="1"/>
    <xf numFmtId="0" fontId="0" fillId="0" borderId="9" xfId="0" applyBorder="1"/>
    <xf numFmtId="0" fontId="0" fillId="0" borderId="9" xfId="0" applyBorder="1" applyAlignment="1">
      <alignment horizontal="center"/>
    </xf>
    <xf numFmtId="0" fontId="0" fillId="0" borderId="13" xfId="0" applyBorder="1"/>
    <xf numFmtId="0" fontId="2" fillId="0" borderId="14" xfId="0" applyFont="1" applyBorder="1"/>
    <xf numFmtId="0" fontId="0" fillId="0" borderId="6" xfId="0" applyBorder="1"/>
  </cellXfs>
  <cellStyles count="2">
    <cellStyle name="Standard" xfId="0" builtinId="0"/>
    <cellStyle name="Währung" xfId="1" builtinId="4"/>
  </cellStyles>
  <dxfs count="0"/>
  <tableStyles count="0" defaultTableStyle="TableStyleMedium2" defaultPivotStyle="PivotStyleLight16"/>
  <colors>
    <mruColors>
      <color rgb="FFFFF0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S47"/>
  <sheetViews>
    <sheetView showGridLines="0" tabSelected="1" workbookViewId="0">
      <selection activeCell="Q41" sqref="Q41"/>
    </sheetView>
  </sheetViews>
  <sheetFormatPr baseColWidth="10" defaultRowHeight="15" x14ac:dyDescent="0.25"/>
  <cols>
    <col min="1" max="1" width="20.85546875" customWidth="1"/>
    <col min="2" max="2" width="9.5703125" customWidth="1"/>
    <col min="3" max="3" width="7.42578125" customWidth="1"/>
    <col min="4" max="4" width="14.7109375" customWidth="1"/>
    <col min="5" max="5" width="12.85546875" customWidth="1"/>
    <col min="6" max="6" width="10.5703125" customWidth="1"/>
    <col min="8" max="8" width="5.85546875" customWidth="1"/>
    <col min="9" max="9" width="3.85546875" customWidth="1"/>
    <col min="10" max="10" width="22.5703125" customWidth="1"/>
    <col min="11" max="11" width="8.140625" customWidth="1"/>
    <col min="12" max="12" width="8" customWidth="1"/>
    <col min="13" max="13" width="6.85546875" customWidth="1"/>
    <col min="14" max="14" width="3.5703125" bestFit="1" customWidth="1"/>
    <col min="15" max="15" width="12.140625" customWidth="1"/>
    <col min="17" max="17" width="9.42578125" customWidth="1"/>
  </cols>
  <sheetData>
    <row r="1" spans="1:19" ht="18.75" x14ac:dyDescent="0.3">
      <c r="A1" s="10" t="s">
        <v>107</v>
      </c>
    </row>
    <row r="2" spans="1:19" ht="15.75" thickBot="1" x14ac:dyDescent="0.3">
      <c r="D2" s="23" t="s">
        <v>54</v>
      </c>
      <c r="E2" s="24"/>
      <c r="F2" s="24"/>
      <c r="G2" s="25"/>
      <c r="J2" s="43"/>
    </row>
    <row r="3" spans="1:19" ht="15.75" thickBot="1" x14ac:dyDescent="0.3">
      <c r="J3" s="46" t="s">
        <v>27</v>
      </c>
      <c r="K3" s="15"/>
      <c r="L3" s="15"/>
      <c r="M3" s="15"/>
      <c r="N3" s="15"/>
      <c r="O3" s="15"/>
      <c r="P3" s="15"/>
      <c r="Q3" s="15"/>
      <c r="R3" s="15"/>
      <c r="S3" s="15"/>
    </row>
    <row r="4" spans="1:19" x14ac:dyDescent="0.25">
      <c r="E4" t="s">
        <v>23</v>
      </c>
      <c r="F4" s="8"/>
      <c r="J4" s="43" t="s">
        <v>3</v>
      </c>
      <c r="M4" s="45">
        <v>1.52</v>
      </c>
      <c r="N4" t="s">
        <v>14</v>
      </c>
      <c r="R4" s="47"/>
    </row>
    <row r="5" spans="1:19" ht="15.75" customHeight="1" x14ac:dyDescent="0.25">
      <c r="E5" t="s">
        <v>26</v>
      </c>
      <c r="F5" s="11"/>
      <c r="J5" s="43" t="s">
        <v>5</v>
      </c>
      <c r="M5" s="13">
        <v>4.5999999999999996</v>
      </c>
      <c r="N5" t="s">
        <v>14</v>
      </c>
      <c r="O5" t="s">
        <v>33</v>
      </c>
      <c r="R5" s="43"/>
    </row>
    <row r="6" spans="1:19" x14ac:dyDescent="0.25">
      <c r="J6" s="44" t="s">
        <v>9</v>
      </c>
      <c r="K6" s="22" t="s">
        <v>17</v>
      </c>
      <c r="L6" s="4" t="s">
        <v>12</v>
      </c>
      <c r="M6" s="4" t="s">
        <v>13</v>
      </c>
      <c r="O6" t="s">
        <v>34</v>
      </c>
      <c r="P6" t="s">
        <v>35</v>
      </c>
      <c r="R6" s="43" t="s">
        <v>8</v>
      </c>
    </row>
    <row r="7" spans="1:19" ht="18.75" x14ac:dyDescent="0.3">
      <c r="A7" s="10" t="s">
        <v>0</v>
      </c>
      <c r="J7" s="43" t="s">
        <v>8</v>
      </c>
      <c r="K7" s="16">
        <v>1</v>
      </c>
      <c r="L7" s="13">
        <v>1.3</v>
      </c>
      <c r="M7" s="13">
        <v>1.9</v>
      </c>
      <c r="N7" t="s">
        <v>14</v>
      </c>
      <c r="O7" s="1">
        <f>ROUNDUP(L7,-0.5)</f>
        <v>2</v>
      </c>
      <c r="P7" s="1">
        <f t="shared" ref="P7:P15" si="0">O7*$F$10</f>
        <v>39.520000000000003</v>
      </c>
      <c r="R7" s="43" t="s">
        <v>10</v>
      </c>
    </row>
    <row r="8" spans="1:19" x14ac:dyDescent="0.25">
      <c r="F8" s="5" t="s">
        <v>4</v>
      </c>
      <c r="J8" s="43" t="s">
        <v>10</v>
      </c>
      <c r="K8" s="16">
        <v>1</v>
      </c>
      <c r="L8" s="13">
        <v>1.3</v>
      </c>
      <c r="M8" s="13">
        <v>1.7</v>
      </c>
      <c r="N8" t="s">
        <v>14</v>
      </c>
      <c r="O8" s="1">
        <f t="shared" ref="O8" si="1">ROUNDUP(L8,-0.5)</f>
        <v>2</v>
      </c>
      <c r="P8" s="1">
        <f>O8*$F$10</f>
        <v>39.520000000000003</v>
      </c>
      <c r="R8" s="43" t="s">
        <v>50</v>
      </c>
    </row>
    <row r="9" spans="1:19" x14ac:dyDescent="0.25">
      <c r="D9" t="s">
        <v>6</v>
      </c>
      <c r="E9" t="s">
        <v>1</v>
      </c>
      <c r="F9" s="7">
        <v>13</v>
      </c>
      <c r="J9" s="43" t="s">
        <v>50</v>
      </c>
      <c r="K9" s="16">
        <v>1</v>
      </c>
      <c r="L9" s="13">
        <v>2.4</v>
      </c>
      <c r="M9" s="13">
        <v>3.9</v>
      </c>
      <c r="N9" t="s">
        <v>14</v>
      </c>
      <c r="O9" s="1">
        <f>ROUNDUP(L9,-0.5)/2</f>
        <v>1.5</v>
      </c>
      <c r="P9" s="1">
        <f t="shared" si="0"/>
        <v>29.64</v>
      </c>
      <c r="R9" s="43" t="s">
        <v>51</v>
      </c>
    </row>
    <row r="10" spans="1:19" x14ac:dyDescent="0.25">
      <c r="E10" t="s">
        <v>2</v>
      </c>
      <c r="F10" s="2">
        <f>M4*F9</f>
        <v>19.760000000000002</v>
      </c>
      <c r="J10" s="43" t="s">
        <v>51</v>
      </c>
      <c r="K10" s="16">
        <v>1</v>
      </c>
      <c r="L10" s="13">
        <v>2.4</v>
      </c>
      <c r="M10" s="13">
        <v>3.9</v>
      </c>
      <c r="N10" t="s">
        <v>14</v>
      </c>
      <c r="O10" s="1">
        <f>ROUNDUP(L10,-0.5)/2</f>
        <v>1.5</v>
      </c>
      <c r="P10" s="1">
        <f t="shared" si="0"/>
        <v>29.64</v>
      </c>
      <c r="R10" s="43" t="s">
        <v>52</v>
      </c>
    </row>
    <row r="11" spans="1:19" x14ac:dyDescent="0.25">
      <c r="D11" t="s">
        <v>7</v>
      </c>
      <c r="F11" s="7">
        <v>80</v>
      </c>
      <c r="J11" s="43" t="s">
        <v>52</v>
      </c>
      <c r="K11" s="16">
        <v>1</v>
      </c>
      <c r="L11" s="13">
        <v>4.5999999999999996</v>
      </c>
      <c r="M11" s="13">
        <v>4.5999999999999996</v>
      </c>
      <c r="N11" t="s">
        <v>14</v>
      </c>
      <c r="O11" s="1">
        <f>ROUNDUP(L11,-0.5)</f>
        <v>5</v>
      </c>
      <c r="P11" s="1">
        <f t="shared" si="0"/>
        <v>98.800000000000011</v>
      </c>
      <c r="R11" s="43" t="s">
        <v>53</v>
      </c>
    </row>
    <row r="12" spans="1:19" x14ac:dyDescent="0.25">
      <c r="J12" s="43" t="s">
        <v>53</v>
      </c>
      <c r="K12" s="16">
        <v>1</v>
      </c>
      <c r="L12" s="13">
        <v>4.5999999999999996</v>
      </c>
      <c r="M12" s="13">
        <v>4.5999999999999996</v>
      </c>
      <c r="N12" t="s">
        <v>14</v>
      </c>
      <c r="O12" s="1">
        <f>ROUNDUP(L12,-0.5)</f>
        <v>5</v>
      </c>
      <c r="P12" s="1">
        <f t="shared" si="0"/>
        <v>98.800000000000011</v>
      </c>
      <c r="R12" s="43" t="s">
        <v>15</v>
      </c>
    </row>
    <row r="13" spans="1:19" x14ac:dyDescent="0.25">
      <c r="J13" s="43" t="s">
        <v>15</v>
      </c>
      <c r="K13" s="16">
        <v>1</v>
      </c>
      <c r="L13" s="13">
        <v>1.1000000000000001</v>
      </c>
      <c r="M13" s="13">
        <v>1.4</v>
      </c>
      <c r="N13" t="s">
        <v>14</v>
      </c>
      <c r="O13" s="1">
        <f>ROUNDUP(L13,-0.5)</f>
        <v>2</v>
      </c>
      <c r="P13" s="1">
        <f t="shared" si="0"/>
        <v>39.520000000000003</v>
      </c>
      <c r="R13" s="43" t="s">
        <v>16</v>
      </c>
    </row>
    <row r="14" spans="1:19" x14ac:dyDescent="0.25">
      <c r="D14" s="3"/>
      <c r="F14" s="3"/>
      <c r="J14" s="43" t="s">
        <v>16</v>
      </c>
      <c r="K14" s="16">
        <v>1</v>
      </c>
      <c r="L14" s="13">
        <v>1.5</v>
      </c>
      <c r="M14" s="13">
        <v>2</v>
      </c>
      <c r="N14" t="s">
        <v>14</v>
      </c>
      <c r="O14" s="1">
        <f>ROUNDUP(L14,-0.5)</f>
        <v>2</v>
      </c>
      <c r="P14" s="1">
        <f t="shared" si="0"/>
        <v>39.520000000000003</v>
      </c>
      <c r="R14" s="43" t="s">
        <v>25</v>
      </c>
    </row>
    <row r="15" spans="1:19" x14ac:dyDescent="0.25">
      <c r="A15" t="s">
        <v>48</v>
      </c>
      <c r="B15" t="s">
        <v>36</v>
      </c>
      <c r="C15" s="16" t="s">
        <v>37</v>
      </c>
      <c r="F15" t="s">
        <v>18</v>
      </c>
      <c r="G15" t="s">
        <v>42</v>
      </c>
      <c r="J15" s="43" t="s">
        <v>62</v>
      </c>
      <c r="L15" s="13">
        <v>1.1000000000000001</v>
      </c>
      <c r="M15" s="13">
        <v>1.6</v>
      </c>
      <c r="N15" t="s">
        <v>14</v>
      </c>
      <c r="O15" s="1">
        <f>ROUNDUP(L15,-0.5)</f>
        <v>2</v>
      </c>
      <c r="P15" s="1">
        <f t="shared" si="0"/>
        <v>39.520000000000003</v>
      </c>
      <c r="R15" s="43" t="s">
        <v>24</v>
      </c>
    </row>
    <row r="16" spans="1:19" x14ac:dyDescent="0.25">
      <c r="A16" s="15" t="s">
        <v>49</v>
      </c>
      <c r="B16" s="15" t="s">
        <v>28</v>
      </c>
      <c r="C16" s="19" t="s">
        <v>38</v>
      </c>
      <c r="D16" s="15" t="s">
        <v>40</v>
      </c>
      <c r="E16" s="15" t="s">
        <v>34</v>
      </c>
      <c r="F16" s="15" t="s">
        <v>19</v>
      </c>
      <c r="G16" s="15" t="s">
        <v>19</v>
      </c>
      <c r="J16" s="43"/>
      <c r="R16" s="43" t="s">
        <v>62</v>
      </c>
    </row>
    <row r="17" spans="1:19" x14ac:dyDescent="0.25">
      <c r="A17" s="27"/>
      <c r="B17" s="27"/>
      <c r="C17" s="17" t="s">
        <v>41</v>
      </c>
      <c r="D17" s="29"/>
      <c r="E17" s="31">
        <f>IF(A17="Dach",$O$7*D17,)+IF(A17="Motorhaube",$O$8*D17)+IF(A17="Stoßfänger v (h=0,76m)",$O$9*D17)+IF(A17="Stoßfänger h (h=0,76m)",$O$10*D17)+IF(A17="Seite links",$O$11*D17)+IF(A17="Seite rechts",$O$11*D17)+IF(A17="Heckklappe",$O$13*D17)+IF(A17="Tür",$O$21*D17)+IF(A17="Kotflügel",$O$22*D17)+IF(A17="Reservebestellung",$O$14*D17)+IF(A17="Seitenwand hinten",$O$15*D17,)</f>
        <v>0</v>
      </c>
      <c r="F17" s="9">
        <f t="shared" ref="F17:F24" si="2">E17*$F$10</f>
        <v>0</v>
      </c>
      <c r="G17" s="9">
        <f>IF(A17="Dach",IF(B17="leicht",$K$30*$F$11)+IF(B17="schwer",$L$30*$F$11))+IF(A17="Motorhaube",IF(B17="leicht",$K$31*$F$11)+IF(B17="schwer",$L$31*$F$11))+IF(A17="Tür",IF(B17="leicht",$K$35*$F$11)+IF(B17="schwer",$L$35*$F$11))+IF(A17="Stoßfänger v (h=0,76m)",IF(B17="leicht",$K$32*$F$11)+IF(B17="schwer",$L$32*$F$11))+IF(A17="Stoßfänger h (h=0,76m)",IF(B17="leicht",$K$32*$F$11)+IF(B17="schwer",$L$32*$F$11))+IF(A17="Seite links",IF(B17="leicht",$K$33*$F$11)+IF(B17="schwer",$L$33*$F$11))+IF(A17="Seite rechts",IF(B17="leicht",$K$33*$F$11)+IF(B17="schwer",$L$33*$F$11))+IF(A17="Heckklappe",IF(B17="leicht",$K$34*$F$11)+IF(B17="schwer",$L$34*$F$11))+IF(A17="Kotflügel",IF(B17="leicht",$K$36*$F$11)+IF(B17="schwer",$L$36*$F$11))+IF(A17="Seitenwand hinten",IF(B17="leicht",$K$37*$F$11)+IF(B17="schwer",$L$37*$F$11))</f>
        <v>0</v>
      </c>
      <c r="J17" s="43"/>
      <c r="R17" s="43"/>
    </row>
    <row r="18" spans="1:19" x14ac:dyDescent="0.25">
      <c r="A18" s="27"/>
      <c r="B18" s="27"/>
      <c r="C18" s="17"/>
      <c r="D18" s="29"/>
      <c r="E18" s="31">
        <f t="shared" ref="E18:E25" si="3">IF(A18="Dach",$O$7*D18,)+IF(A18="Motorhaube",$O$8*D18)+IF(A18="Stoßfänger v (h=0,76m)",$O$9*D18)+IF(A18="Stoßfänger h (h=0,76m)",$O$10*D18)+IF(A18="Seite links",$O$11*D18)+IF(A18="Seite rechts",$O$11*D18)+IF(A18="Heckklappe",$O$13*D18)+IF(A18="Tür",$O$21*D18)+IF(A18="Kotflügel",$O$22*D18)+IF(A18="Reservebestellung",$O$14*D18)+IF(A18="Seitenwand hinten",$O$15*D18,)</f>
        <v>0</v>
      </c>
      <c r="F18" s="9">
        <f t="shared" si="2"/>
        <v>0</v>
      </c>
      <c r="G18" s="9">
        <f t="shared" ref="G18:G25" si="4">IF(A18="Dach",IF(B18="leicht",$K$30*$F$11)+IF(B18="schwer",$L$30*$F$11))+IF(A18="Motorhaube",IF(B18="leicht",$K$31*$F$11)+IF(B18="schwer",$L$31*$F$11))+IF(A18="Tür",IF(B18="leicht",$K$35*$F$11)+IF(B18="schwer",$L$35*$F$11))+IF(A18="Stoßfänger v (h=0,76m)",IF(B18="leicht",$K$32*$F$11)+IF(B18="schwer",$L$32*$F$11))+IF(A18="Stoßfänger h (h=0,76m)",IF(B18="leicht",$K$32*$F$11)+IF(B18="schwer",$L$32*$F$11))+IF(A18="Seite links",IF(B18="leicht",$K$33*$F$11)+IF(B18="schwer",$L$33*$F$11))+IF(A18="Seite rechts",IF(B18="leicht",$K$33*$F$11)+IF(B18="schwer",$L$33*$F$11))+IF(A18="Heckklappe",IF(B18="leicht",$K$34*$F$11)+IF(B18="schwer",$L$34*$F$11))+IF(A18="Kotflügel",IF(B18="leicht",$K$36*$F$11)+IF(B18="schwer",$L$36*$F$11))+IF(A18="Seitenwand hinten",IF(B18="leicht",$K$37*$F$11)+IF(B18="schwer",$L$37*$F$11))</f>
        <v>0</v>
      </c>
      <c r="J18" s="43" t="s">
        <v>32</v>
      </c>
      <c r="L18" s="1">
        <f>SUM(L7:L15)</f>
        <v>20.300000000000004</v>
      </c>
      <c r="M18" s="1">
        <f>SUM(M7:M15)</f>
        <v>25.6</v>
      </c>
      <c r="N18" t="s">
        <v>14</v>
      </c>
      <c r="O18" s="1">
        <f>SUM(O7:O15)</f>
        <v>23</v>
      </c>
      <c r="P18" s="1">
        <f t="shared" ref="P18" si="5">O18*$F$10</f>
        <v>454.48</v>
      </c>
      <c r="R18" s="43" t="s">
        <v>29</v>
      </c>
      <c r="S18" t="s">
        <v>38</v>
      </c>
    </row>
    <row r="19" spans="1:19" x14ac:dyDescent="0.25">
      <c r="A19" s="27"/>
      <c r="B19" s="27"/>
      <c r="C19" s="17" t="s">
        <v>41</v>
      </c>
      <c r="D19" s="29"/>
      <c r="E19" s="31">
        <f t="shared" si="3"/>
        <v>0</v>
      </c>
      <c r="F19" s="9">
        <f t="shared" si="2"/>
        <v>0</v>
      </c>
      <c r="G19" s="9">
        <f t="shared" si="4"/>
        <v>0</v>
      </c>
      <c r="J19" s="43" t="s">
        <v>33</v>
      </c>
      <c r="L19" s="1">
        <f>O18</f>
        <v>23</v>
      </c>
      <c r="N19" t="s">
        <v>14</v>
      </c>
      <c r="R19" s="43" t="s">
        <v>28</v>
      </c>
      <c r="S19" t="s">
        <v>41</v>
      </c>
    </row>
    <row r="20" spans="1:19" x14ac:dyDescent="0.25">
      <c r="A20" s="27"/>
      <c r="B20" s="27"/>
      <c r="C20" s="17" t="s">
        <v>38</v>
      </c>
      <c r="D20" s="29"/>
      <c r="E20" s="31">
        <f t="shared" si="3"/>
        <v>0</v>
      </c>
      <c r="F20" s="9">
        <f t="shared" si="2"/>
        <v>0</v>
      </c>
      <c r="G20" s="9">
        <f t="shared" si="4"/>
        <v>0</v>
      </c>
      <c r="J20" s="43"/>
      <c r="R20" s="43"/>
    </row>
    <row r="21" spans="1:19" x14ac:dyDescent="0.25">
      <c r="A21" s="27"/>
      <c r="B21" s="27"/>
      <c r="C21" s="17"/>
      <c r="D21" s="29"/>
      <c r="E21" s="31">
        <f t="shared" si="3"/>
        <v>0</v>
      </c>
      <c r="F21" s="9">
        <f t="shared" si="2"/>
        <v>0</v>
      </c>
      <c r="G21" s="9">
        <f t="shared" si="4"/>
        <v>0</v>
      </c>
      <c r="J21" s="43" t="s">
        <v>25</v>
      </c>
      <c r="L21" s="13">
        <v>1.1000000000000001</v>
      </c>
      <c r="M21" s="13">
        <v>1.5</v>
      </c>
      <c r="N21" t="s">
        <v>14</v>
      </c>
      <c r="O21" s="1">
        <f>ROUNDUP(L21,-0.5)</f>
        <v>2</v>
      </c>
      <c r="P21" s="1">
        <f t="shared" ref="P21:P22" si="6">O21*$F$10</f>
        <v>39.520000000000003</v>
      </c>
      <c r="R21" s="44">
        <v>1</v>
      </c>
    </row>
    <row r="22" spans="1:19" x14ac:dyDescent="0.25">
      <c r="A22" s="27"/>
      <c r="B22" s="27"/>
      <c r="C22" s="17"/>
      <c r="D22" s="29"/>
      <c r="E22" s="31">
        <f t="shared" si="3"/>
        <v>0</v>
      </c>
      <c r="F22" s="9">
        <f t="shared" si="2"/>
        <v>0</v>
      </c>
      <c r="G22" s="9">
        <f t="shared" si="4"/>
        <v>0</v>
      </c>
      <c r="J22" s="43" t="s">
        <v>24</v>
      </c>
      <c r="L22" s="13">
        <v>1.1000000000000001</v>
      </c>
      <c r="M22" s="13">
        <v>1.3</v>
      </c>
      <c r="N22" t="s">
        <v>14</v>
      </c>
      <c r="O22" s="1">
        <f t="shared" ref="O22" si="7">ROUNDUP(L22,-0.5)</f>
        <v>2</v>
      </c>
      <c r="P22" s="1">
        <f t="shared" si="6"/>
        <v>39.520000000000003</v>
      </c>
      <c r="R22" s="44">
        <v>2</v>
      </c>
    </row>
    <row r="23" spans="1:19" x14ac:dyDescent="0.25">
      <c r="A23" s="27"/>
      <c r="B23" s="27"/>
      <c r="C23" s="17"/>
      <c r="D23" s="29"/>
      <c r="E23" s="31">
        <f t="shared" si="3"/>
        <v>0</v>
      </c>
      <c r="F23" s="9">
        <f t="shared" si="2"/>
        <v>0</v>
      </c>
      <c r="G23" s="9">
        <f t="shared" si="4"/>
        <v>0</v>
      </c>
      <c r="J23" s="43"/>
      <c r="M23" s="1"/>
      <c r="R23" s="44">
        <v>3</v>
      </c>
    </row>
    <row r="24" spans="1:19" x14ac:dyDescent="0.25">
      <c r="A24" s="27"/>
      <c r="B24" s="27"/>
      <c r="C24" s="17"/>
      <c r="D24" s="29"/>
      <c r="E24" s="31">
        <f t="shared" si="3"/>
        <v>0</v>
      </c>
      <c r="F24" s="9">
        <f t="shared" si="2"/>
        <v>0</v>
      </c>
      <c r="G24" s="9">
        <f t="shared" si="4"/>
        <v>0</v>
      </c>
      <c r="J24" s="43"/>
      <c r="M24" s="1"/>
      <c r="R24" s="44">
        <v>4</v>
      </c>
    </row>
    <row r="25" spans="1:19" x14ac:dyDescent="0.25">
      <c r="A25" s="28"/>
      <c r="B25" s="28"/>
      <c r="C25" s="18"/>
      <c r="D25" s="30"/>
      <c r="E25" s="32">
        <f t="shared" si="3"/>
        <v>0</v>
      </c>
      <c r="F25" s="33">
        <f t="shared" ref="F25" si="8">E25*$F$10</f>
        <v>0</v>
      </c>
      <c r="G25" s="33">
        <f t="shared" si="4"/>
        <v>0</v>
      </c>
      <c r="J25" s="43"/>
      <c r="M25" s="1"/>
      <c r="R25" s="43"/>
    </row>
    <row r="26" spans="1:19" x14ac:dyDescent="0.25">
      <c r="A26" t="s">
        <v>39</v>
      </c>
      <c r="E26" s="14"/>
      <c r="F26" s="9">
        <f>SUM(F17:F25)</f>
        <v>0</v>
      </c>
      <c r="G26" s="21">
        <f>SUM(G17:G25)</f>
        <v>0</v>
      </c>
      <c r="J26" s="43"/>
    </row>
    <row r="27" spans="1:19" x14ac:dyDescent="0.25">
      <c r="F27" s="6"/>
      <c r="G27" s="6"/>
      <c r="J27" s="43"/>
      <c r="K27" s="3" t="s">
        <v>30</v>
      </c>
      <c r="M27" s="1"/>
      <c r="P27" s="1"/>
    </row>
    <row r="28" spans="1:19" x14ac:dyDescent="0.25">
      <c r="A28" s="3" t="s">
        <v>55</v>
      </c>
      <c r="J28" s="43"/>
      <c r="K28" t="s">
        <v>29</v>
      </c>
      <c r="L28" t="s">
        <v>28</v>
      </c>
    </row>
    <row r="29" spans="1:19" x14ac:dyDescent="0.25">
      <c r="A29" t="s">
        <v>56</v>
      </c>
      <c r="G29" s="7">
        <v>0</v>
      </c>
      <c r="J29" s="37" t="s">
        <v>31</v>
      </c>
      <c r="K29" t="s">
        <v>12</v>
      </c>
      <c r="L29" t="s">
        <v>13</v>
      </c>
    </row>
    <row r="30" spans="1:19" x14ac:dyDescent="0.25">
      <c r="A30" t="s">
        <v>98</v>
      </c>
      <c r="D30" s="26">
        <v>0</v>
      </c>
      <c r="G30" s="6">
        <f>D30*F11</f>
        <v>0</v>
      </c>
      <c r="J30" s="43" t="s">
        <v>8</v>
      </c>
      <c r="K30" s="12">
        <v>1.5</v>
      </c>
      <c r="L30" s="12">
        <v>2.7</v>
      </c>
    </row>
    <row r="31" spans="1:19" x14ac:dyDescent="0.25">
      <c r="J31" s="43" t="s">
        <v>10</v>
      </c>
      <c r="K31" s="12">
        <v>1</v>
      </c>
      <c r="L31" s="12">
        <v>2.5</v>
      </c>
    </row>
    <row r="32" spans="1:19" x14ac:dyDescent="0.25">
      <c r="A32" s="3" t="s">
        <v>60</v>
      </c>
      <c r="J32" s="43" t="s">
        <v>11</v>
      </c>
      <c r="K32" s="12">
        <v>2</v>
      </c>
      <c r="L32" s="12">
        <v>4</v>
      </c>
    </row>
    <row r="33" spans="1:12" x14ac:dyDescent="0.25">
      <c r="A33" t="s">
        <v>61</v>
      </c>
      <c r="D33" s="26">
        <v>0</v>
      </c>
      <c r="G33" s="6">
        <f>D33*F11</f>
        <v>0</v>
      </c>
      <c r="J33" s="43" t="s">
        <v>20</v>
      </c>
      <c r="K33" s="12">
        <v>2.5</v>
      </c>
      <c r="L33" s="12">
        <v>4.5</v>
      </c>
    </row>
    <row r="34" spans="1:12" x14ac:dyDescent="0.25">
      <c r="J34" s="43" t="s">
        <v>15</v>
      </c>
      <c r="K34" s="12">
        <v>1.3</v>
      </c>
      <c r="L34" s="12">
        <v>1.5</v>
      </c>
    </row>
    <row r="35" spans="1:12" x14ac:dyDescent="0.25">
      <c r="J35" s="43" t="s">
        <v>21</v>
      </c>
      <c r="K35" s="12">
        <v>1.2</v>
      </c>
      <c r="L35" s="12">
        <v>1.3</v>
      </c>
    </row>
    <row r="36" spans="1:12" x14ac:dyDescent="0.25">
      <c r="A36" s="3" t="s">
        <v>57</v>
      </c>
      <c r="J36" s="43" t="s">
        <v>22</v>
      </c>
      <c r="K36" s="12">
        <v>1.3</v>
      </c>
      <c r="L36" s="12">
        <v>1.5</v>
      </c>
    </row>
    <row r="37" spans="1:12" x14ac:dyDescent="0.25">
      <c r="A37" t="s">
        <v>58</v>
      </c>
      <c r="D37" s="26">
        <v>0</v>
      </c>
      <c r="G37" s="6">
        <f>D37*F11</f>
        <v>0</v>
      </c>
      <c r="J37" s="43" t="s">
        <v>62</v>
      </c>
      <c r="K37" s="12">
        <v>2</v>
      </c>
      <c r="L37" s="12">
        <v>4</v>
      </c>
    </row>
    <row r="38" spans="1:12" x14ac:dyDescent="0.25">
      <c r="J38" s="43"/>
    </row>
    <row r="39" spans="1:12" x14ac:dyDescent="0.25">
      <c r="J39" s="43"/>
    </row>
    <row r="40" spans="1:12" x14ac:dyDescent="0.25">
      <c r="A40" t="s">
        <v>59</v>
      </c>
      <c r="G40" s="6">
        <f>G29+G30+G37</f>
        <v>0</v>
      </c>
      <c r="J40" s="43"/>
    </row>
    <row r="41" spans="1:12" x14ac:dyDescent="0.25">
      <c r="J41" s="43"/>
    </row>
    <row r="42" spans="1:12" x14ac:dyDescent="0.25">
      <c r="A42" s="3" t="s">
        <v>43</v>
      </c>
      <c r="J42" s="43"/>
    </row>
    <row r="43" spans="1:12" x14ac:dyDescent="0.25">
      <c r="A43" t="s">
        <v>44</v>
      </c>
      <c r="B43" t="s">
        <v>45</v>
      </c>
      <c r="G43" s="9">
        <f>G26+F26+G29+G30+G33+G37+G40</f>
        <v>0</v>
      </c>
      <c r="J43" s="43"/>
    </row>
    <row r="44" spans="1:12" x14ac:dyDescent="0.25">
      <c r="B44" t="s">
        <v>46</v>
      </c>
      <c r="C44" s="20">
        <v>0.19</v>
      </c>
      <c r="G44" s="9">
        <f>G43*C44</f>
        <v>0</v>
      </c>
      <c r="J44" s="43"/>
    </row>
    <row r="45" spans="1:12" x14ac:dyDescent="0.25">
      <c r="A45" t="s">
        <v>44</v>
      </c>
      <c r="B45" t="s">
        <v>47</v>
      </c>
      <c r="G45" s="9">
        <f>SUM(G43:G44)</f>
        <v>0</v>
      </c>
      <c r="J45" s="43"/>
    </row>
    <row r="46" spans="1:12" x14ac:dyDescent="0.25">
      <c r="J46" s="43"/>
    </row>
    <row r="47" spans="1:12" x14ac:dyDescent="0.25">
      <c r="J47" s="43"/>
    </row>
  </sheetData>
  <dataConsolidate/>
  <dataValidations count="4">
    <dataValidation type="list" allowBlank="1" showInputMessage="1" showErrorMessage="1" sqref="D17:D25" xr:uid="{00000000-0002-0000-0000-000000000000}">
      <formula1>Anzahl</formula1>
    </dataValidation>
    <dataValidation type="list" allowBlank="1" showInputMessage="1" showErrorMessage="1" sqref="C17:C25" xr:uid="{00000000-0002-0000-0000-000001000000}">
      <formula1>Fläche</formula1>
    </dataValidation>
    <dataValidation type="list" allowBlank="1" showInputMessage="1" showErrorMessage="1" sqref="B17:B25" xr:uid="{00000000-0002-0000-0000-000002000000}">
      <formula1>leichtschwer</formula1>
    </dataValidation>
    <dataValidation type="list" allowBlank="1" showInputMessage="1" showErrorMessage="1" sqref="A17:A25" xr:uid="{00000000-0002-0000-0000-000003000000}">
      <formula1>Auswahl</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E28"/>
  <sheetViews>
    <sheetView workbookViewId="0">
      <selection activeCell="H19" sqref="H19"/>
    </sheetView>
  </sheetViews>
  <sheetFormatPr baseColWidth="10" defaultRowHeight="15" x14ac:dyDescent="0.25"/>
  <cols>
    <col min="1" max="1" width="13" customWidth="1"/>
    <col min="2" max="2" width="26.28515625" customWidth="1"/>
    <col min="3" max="3" width="22.5703125" customWidth="1"/>
    <col min="4" max="4" width="15.85546875" customWidth="1"/>
    <col min="5" max="5" width="17.85546875" customWidth="1"/>
  </cols>
  <sheetData>
    <row r="1" spans="1:5" x14ac:dyDescent="0.25">
      <c r="A1" t="s">
        <v>63</v>
      </c>
      <c r="C1" t="s">
        <v>65</v>
      </c>
    </row>
    <row r="2" spans="1:5" x14ac:dyDescent="0.25">
      <c r="A2" t="s">
        <v>64</v>
      </c>
    </row>
    <row r="4" spans="1:5" x14ac:dyDescent="0.25">
      <c r="B4" s="34" t="s">
        <v>66</v>
      </c>
      <c r="C4" s="35"/>
      <c r="D4" s="35"/>
      <c r="E4" s="36"/>
    </row>
    <row r="5" spans="1:5" x14ac:dyDescent="0.25">
      <c r="B5" s="37" t="s">
        <v>67</v>
      </c>
      <c r="C5" s="3" t="s">
        <v>69</v>
      </c>
      <c r="D5" s="3" t="s">
        <v>99</v>
      </c>
      <c r="E5" s="38"/>
    </row>
    <row r="6" spans="1:5" x14ac:dyDescent="0.25">
      <c r="A6" s="15" t="s">
        <v>68</v>
      </c>
      <c r="B6" s="39" t="s">
        <v>74</v>
      </c>
      <c r="C6" s="15" t="s">
        <v>70</v>
      </c>
      <c r="D6" s="15" t="s">
        <v>100</v>
      </c>
      <c r="E6" s="40"/>
    </row>
    <row r="7" spans="1:5" x14ac:dyDescent="0.25">
      <c r="B7" s="37" t="s">
        <v>71</v>
      </c>
      <c r="E7" s="38"/>
    </row>
    <row r="8" spans="1:5" x14ac:dyDescent="0.25">
      <c r="B8" s="37" t="s">
        <v>72</v>
      </c>
      <c r="C8" s="3" t="s">
        <v>75</v>
      </c>
      <c r="D8" s="3" t="s">
        <v>76</v>
      </c>
      <c r="E8" s="41" t="s">
        <v>77</v>
      </c>
    </row>
    <row r="9" spans="1:5" x14ac:dyDescent="0.25">
      <c r="A9" s="15" t="s">
        <v>68</v>
      </c>
      <c r="B9" s="39" t="s">
        <v>73</v>
      </c>
      <c r="C9" s="15" t="s">
        <v>102</v>
      </c>
      <c r="D9" s="15" t="s">
        <v>101</v>
      </c>
      <c r="E9" s="40">
        <v>16.440000000000001</v>
      </c>
    </row>
    <row r="10" spans="1:5" x14ac:dyDescent="0.25">
      <c r="B10" s="37" t="s">
        <v>78</v>
      </c>
      <c r="E10" s="38"/>
    </row>
    <row r="11" spans="1:5" x14ac:dyDescent="0.25">
      <c r="B11" s="37">
        <v>970</v>
      </c>
      <c r="C11" s="3">
        <v>975</v>
      </c>
      <c r="D11" s="3" t="s">
        <v>79</v>
      </c>
      <c r="E11" s="38"/>
    </row>
    <row r="12" spans="1:5" x14ac:dyDescent="0.25">
      <c r="A12" s="15" t="s">
        <v>68</v>
      </c>
      <c r="B12" s="39" t="s">
        <v>80</v>
      </c>
      <c r="C12" s="15">
        <v>39.22</v>
      </c>
      <c r="D12" s="15" t="s">
        <v>81</v>
      </c>
      <c r="E12" s="40"/>
    </row>
    <row r="13" spans="1:5" x14ac:dyDescent="0.25">
      <c r="B13" s="37" t="s">
        <v>82</v>
      </c>
      <c r="C13" s="3"/>
      <c r="D13" s="3"/>
      <c r="E13" s="38"/>
    </row>
    <row r="14" spans="1:5" x14ac:dyDescent="0.25">
      <c r="B14" s="37" t="s">
        <v>83</v>
      </c>
      <c r="C14" s="3" t="s">
        <v>84</v>
      </c>
      <c r="D14" s="3" t="s">
        <v>85</v>
      </c>
      <c r="E14" s="38"/>
    </row>
    <row r="15" spans="1:5" x14ac:dyDescent="0.25">
      <c r="A15" s="15" t="s">
        <v>87</v>
      </c>
      <c r="B15" s="39" t="s">
        <v>86</v>
      </c>
      <c r="C15" s="15" t="s">
        <v>88</v>
      </c>
      <c r="D15" s="15">
        <v>30.22</v>
      </c>
      <c r="E15" s="40"/>
    </row>
    <row r="16" spans="1:5" x14ac:dyDescent="0.25">
      <c r="B16" s="37" t="s">
        <v>89</v>
      </c>
      <c r="E16" s="38"/>
    </row>
    <row r="17" spans="1:5" x14ac:dyDescent="0.25">
      <c r="A17" s="15" t="s">
        <v>87</v>
      </c>
      <c r="B17" s="39" t="s">
        <v>90</v>
      </c>
      <c r="C17" s="15"/>
      <c r="D17" s="15"/>
      <c r="E17" s="40"/>
    </row>
    <row r="18" spans="1:5" x14ac:dyDescent="0.25">
      <c r="B18" s="37" t="s">
        <v>91</v>
      </c>
      <c r="E18" s="38"/>
    </row>
    <row r="19" spans="1:5" x14ac:dyDescent="0.25">
      <c r="A19" s="15" t="s">
        <v>87</v>
      </c>
      <c r="B19" s="39" t="s">
        <v>92</v>
      </c>
      <c r="C19" s="15"/>
      <c r="D19" s="15"/>
      <c r="E19" s="40"/>
    </row>
    <row r="20" spans="1:5" x14ac:dyDescent="0.25">
      <c r="B20" s="37" t="s">
        <v>93</v>
      </c>
      <c r="C20" s="3"/>
      <c r="D20" s="3"/>
      <c r="E20" s="38"/>
    </row>
    <row r="21" spans="1:5" x14ac:dyDescent="0.25">
      <c r="B21" s="37" t="s">
        <v>94</v>
      </c>
      <c r="C21" s="3" t="s">
        <v>95</v>
      </c>
      <c r="D21" s="3" t="s">
        <v>96</v>
      </c>
      <c r="E21" s="38"/>
    </row>
    <row r="22" spans="1:5" x14ac:dyDescent="0.25">
      <c r="A22" s="15" t="s">
        <v>87</v>
      </c>
      <c r="B22" s="39">
        <v>98.53</v>
      </c>
      <c r="C22" s="15" t="s">
        <v>97</v>
      </c>
      <c r="D22" s="15">
        <v>853.58</v>
      </c>
      <c r="E22" s="40"/>
    </row>
    <row r="25" spans="1:5" x14ac:dyDescent="0.25">
      <c r="A25" s="3" t="s">
        <v>58</v>
      </c>
      <c r="E25" s="42" t="s">
        <v>106</v>
      </c>
    </row>
    <row r="26" spans="1:5" x14ac:dyDescent="0.25">
      <c r="B26" t="s">
        <v>103</v>
      </c>
    </row>
    <row r="27" spans="1:5" x14ac:dyDescent="0.25">
      <c r="A27" t="s">
        <v>104</v>
      </c>
      <c r="B27">
        <v>44.5</v>
      </c>
    </row>
    <row r="28" spans="1:5" x14ac:dyDescent="0.25">
      <c r="A28" t="s">
        <v>105</v>
      </c>
      <c r="B28">
        <v>10.55</v>
      </c>
    </row>
  </sheetData>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6</vt:i4>
      </vt:variant>
    </vt:vector>
  </HeadingPairs>
  <TitlesOfParts>
    <vt:vector size="8" baseType="lpstr">
      <vt:lpstr>Folierung Pkw</vt:lpstr>
      <vt:lpstr>Folienpreise</vt:lpstr>
      <vt:lpstr>Anzahl</vt:lpstr>
      <vt:lpstr>Auswahl</vt:lpstr>
      <vt:lpstr>Fläche</vt:lpstr>
      <vt:lpstr>leichtschwer</vt:lpstr>
      <vt:lpstr>stufe</vt:lpstr>
      <vt:lpstr>Teile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Windows-Benutzer</dc:creator>
  <cp:lastModifiedBy>Windows-Benutzer</cp:lastModifiedBy>
  <dcterms:created xsi:type="dcterms:W3CDTF">2017-12-08T16:14:50Z</dcterms:created>
  <dcterms:modified xsi:type="dcterms:W3CDTF">2025-08-29T09:16:13Z</dcterms:modified>
</cp:coreProperties>
</file>